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2270"/>
  </bookViews>
  <sheets>
    <sheet name="Sheet1" sheetId="1" r:id="rId1"/>
    <sheet name="Sheet2" sheetId="2" r:id="rId2"/>
    <sheet name="Sheet3" sheetId="3" r:id="rId3"/>
  </sheets>
  <calcPr calcId="124519" calcMode="manual"/>
</workbook>
</file>

<file path=xl/calcChain.xml><?xml version="1.0" encoding="utf-8"?>
<calcChain xmlns="http://schemas.openxmlformats.org/spreadsheetml/2006/main">
  <c r="M53" i="1"/>
  <c r="J49"/>
  <c r="J51" s="1"/>
  <c r="C49"/>
  <c r="Q48"/>
  <c r="P48"/>
  <c r="O48"/>
  <c r="N48"/>
  <c r="M48"/>
  <c r="L48"/>
  <c r="K48"/>
  <c r="I48"/>
  <c r="H48"/>
  <c r="G48"/>
  <c r="F48"/>
  <c r="E48"/>
  <c r="D48"/>
  <c r="Q47"/>
  <c r="P47"/>
  <c r="O47"/>
  <c r="N47"/>
  <c r="M47"/>
  <c r="L47"/>
  <c r="K47"/>
  <c r="I47"/>
  <c r="H47"/>
  <c r="G47"/>
  <c r="F47"/>
  <c r="E47"/>
  <c r="D47"/>
  <c r="Q46"/>
  <c r="P46"/>
  <c r="O46"/>
  <c r="N46"/>
  <c r="M46"/>
  <c r="L46"/>
  <c r="K46"/>
  <c r="I46"/>
  <c r="H46"/>
  <c r="G46"/>
  <c r="F46"/>
  <c r="E46"/>
  <c r="D46"/>
  <c r="Q45"/>
  <c r="P45"/>
  <c r="O45"/>
  <c r="N45"/>
  <c r="M45"/>
  <c r="L45"/>
  <c r="K45"/>
  <c r="I45"/>
  <c r="H45"/>
  <c r="G45"/>
  <c r="F45"/>
  <c r="E45"/>
  <c r="D45"/>
  <c r="Q44"/>
  <c r="P44"/>
  <c r="O44"/>
  <c r="N44"/>
  <c r="M44"/>
  <c r="L44"/>
  <c r="K44"/>
  <c r="I44"/>
  <c r="H44"/>
  <c r="G44"/>
  <c r="F44"/>
  <c r="E44"/>
  <c r="D44"/>
  <c r="Q43"/>
  <c r="P43"/>
  <c r="O43"/>
  <c r="N43"/>
  <c r="M43"/>
  <c r="L43"/>
  <c r="K43"/>
  <c r="I43"/>
  <c r="H43"/>
  <c r="G43"/>
  <c r="F43"/>
  <c r="E43"/>
  <c r="D43"/>
  <c r="Q42"/>
  <c r="P42"/>
  <c r="O42"/>
  <c r="N42"/>
  <c r="M42"/>
  <c r="L42"/>
  <c r="K42"/>
  <c r="I42"/>
  <c r="H42"/>
  <c r="G42"/>
  <c r="F42"/>
  <c r="E42"/>
  <c r="D42"/>
  <c r="Q41"/>
  <c r="P41"/>
  <c r="O41"/>
  <c r="N41"/>
  <c r="M41"/>
  <c r="L41"/>
  <c r="K41"/>
  <c r="I41"/>
  <c r="H41"/>
  <c r="G41"/>
  <c r="F41"/>
  <c r="E41"/>
  <c r="D41"/>
  <c r="Q40"/>
  <c r="P40"/>
  <c r="O40"/>
  <c r="N40"/>
  <c r="M40"/>
  <c r="L40"/>
  <c r="K40"/>
  <c r="I40"/>
  <c r="H40"/>
  <c r="G40"/>
  <c r="F40"/>
  <c r="E40"/>
  <c r="D40"/>
  <c r="Q39"/>
  <c r="P39"/>
  <c r="P49" s="1"/>
  <c r="O39"/>
  <c r="N39"/>
  <c r="N49" s="1"/>
  <c r="N51" s="1"/>
  <c r="M39"/>
  <c r="L39"/>
  <c r="L49" s="1"/>
  <c r="L51" s="1"/>
  <c r="K39"/>
  <c r="I39"/>
  <c r="I49" s="1"/>
  <c r="I51" s="1"/>
  <c r="H39"/>
  <c r="H49" s="1"/>
  <c r="H51" s="1"/>
  <c r="G39"/>
  <c r="G49" s="1"/>
  <c r="G51" s="1"/>
  <c r="F39"/>
  <c r="F49" s="1"/>
  <c r="F51" s="1"/>
  <c r="E39"/>
  <c r="E49" s="1"/>
  <c r="E51" s="1"/>
  <c r="D39"/>
  <c r="D49" s="1"/>
  <c r="D51" s="1"/>
  <c r="C37"/>
  <c r="C51" s="1"/>
  <c r="Q36"/>
  <c r="P36"/>
  <c r="O36"/>
  <c r="N36"/>
  <c r="M36"/>
  <c r="L36"/>
  <c r="K36"/>
  <c r="I36"/>
  <c r="H36"/>
  <c r="G36"/>
  <c r="F36"/>
  <c r="E36"/>
  <c r="D36"/>
  <c r="Q35"/>
  <c r="P35"/>
  <c r="O35"/>
  <c r="N35"/>
  <c r="M35"/>
  <c r="L35"/>
  <c r="K35"/>
  <c r="I35"/>
  <c r="H35"/>
  <c r="G35"/>
  <c r="F35"/>
  <c r="E35"/>
  <c r="D35"/>
  <c r="Q34"/>
  <c r="P34"/>
  <c r="O34"/>
  <c r="N34"/>
  <c r="M34"/>
  <c r="L34"/>
  <c r="K34"/>
  <c r="I34"/>
  <c r="H34"/>
  <c r="G34"/>
  <c r="F34"/>
  <c r="E34"/>
  <c r="D34"/>
  <c r="Q33"/>
  <c r="P33"/>
  <c r="O33"/>
  <c r="N33"/>
  <c r="M33"/>
  <c r="L33"/>
  <c r="K33"/>
  <c r="J33"/>
  <c r="I33"/>
  <c r="H33"/>
  <c r="G33"/>
  <c r="F33"/>
  <c r="E33"/>
  <c r="D33"/>
  <c r="P32"/>
  <c r="O32"/>
  <c r="N32"/>
  <c r="M32"/>
  <c r="L32"/>
  <c r="K32"/>
  <c r="I32"/>
  <c r="H32"/>
  <c r="G32"/>
  <c r="F32"/>
  <c r="E32"/>
  <c r="D32"/>
  <c r="Q31"/>
  <c r="P31"/>
  <c r="O31"/>
  <c r="N31"/>
  <c r="M31"/>
  <c r="L31"/>
  <c r="K31"/>
  <c r="J31"/>
  <c r="I31"/>
  <c r="H31"/>
  <c r="G31"/>
  <c r="F31"/>
  <c r="E31"/>
  <c r="D31"/>
  <c r="Q30"/>
  <c r="P30"/>
  <c r="O30"/>
  <c r="N30"/>
  <c r="M30"/>
  <c r="L30"/>
  <c r="K30"/>
  <c r="I30"/>
  <c r="H30"/>
  <c r="G30"/>
  <c r="F30"/>
  <c r="E30"/>
  <c r="D30"/>
  <c r="Q29"/>
  <c r="P29"/>
  <c r="O29"/>
  <c r="N29"/>
  <c r="M29"/>
  <c r="L29"/>
  <c r="K29"/>
  <c r="I29"/>
  <c r="H29"/>
  <c r="G29"/>
  <c r="F29"/>
  <c r="E29"/>
  <c r="D29"/>
  <c r="Q28"/>
  <c r="P28"/>
  <c r="O28"/>
  <c r="N28"/>
  <c r="M28"/>
  <c r="L28"/>
  <c r="K28"/>
  <c r="I28"/>
  <c r="H28"/>
  <c r="G28"/>
  <c r="F28"/>
  <c r="E28"/>
  <c r="D28"/>
  <c r="Q27"/>
  <c r="P27"/>
  <c r="O27"/>
  <c r="N27"/>
  <c r="M27"/>
  <c r="L27"/>
  <c r="K27"/>
  <c r="I27"/>
  <c r="H27"/>
  <c r="G27"/>
  <c r="F27"/>
  <c r="E27"/>
  <c r="D27"/>
  <c r="Q26"/>
  <c r="P26"/>
  <c r="O26"/>
  <c r="N26"/>
  <c r="M26"/>
  <c r="L26"/>
  <c r="K26"/>
  <c r="I26"/>
  <c r="H26"/>
  <c r="G26"/>
  <c r="F26"/>
  <c r="E26"/>
  <c r="D26"/>
  <c r="Q25"/>
  <c r="P25"/>
  <c r="O25"/>
  <c r="N25"/>
  <c r="M25"/>
  <c r="L25"/>
  <c r="K25"/>
  <c r="I25"/>
  <c r="H25"/>
  <c r="G25"/>
  <c r="F25"/>
  <c r="E25"/>
  <c r="D25"/>
  <c r="Q24"/>
  <c r="P24"/>
  <c r="O24"/>
  <c r="N24"/>
  <c r="M24"/>
  <c r="L24"/>
  <c r="K24"/>
  <c r="I24"/>
  <c r="H24"/>
  <c r="G24"/>
  <c r="F24"/>
  <c r="E24"/>
  <c r="D24"/>
  <c r="Q23"/>
  <c r="P23"/>
  <c r="O23"/>
  <c r="N23"/>
  <c r="M23"/>
  <c r="L23"/>
  <c r="K23"/>
  <c r="I23"/>
  <c r="H23"/>
  <c r="G23"/>
  <c r="F23"/>
  <c r="E23"/>
  <c r="D23"/>
  <c r="Q22"/>
  <c r="P22"/>
  <c r="O22"/>
  <c r="N22"/>
  <c r="M22"/>
  <c r="L22"/>
  <c r="K22"/>
  <c r="I22"/>
  <c r="H22"/>
  <c r="G22"/>
  <c r="F22"/>
  <c r="E22"/>
  <c r="D22"/>
  <c r="Q21"/>
  <c r="P21"/>
  <c r="O21"/>
  <c r="N21"/>
  <c r="M21"/>
  <c r="L21"/>
  <c r="K21"/>
  <c r="J21"/>
  <c r="I21"/>
  <c r="H21"/>
  <c r="G21"/>
  <c r="F21"/>
  <c r="E21"/>
  <c r="D21"/>
  <c r="Q20"/>
  <c r="P20"/>
  <c r="O20"/>
  <c r="N20"/>
  <c r="M20"/>
  <c r="L20"/>
  <c r="K20"/>
  <c r="I20"/>
  <c r="H20"/>
  <c r="G20"/>
  <c r="F20"/>
  <c r="E20"/>
  <c r="D20"/>
  <c r="Q19"/>
  <c r="P19"/>
  <c r="O19"/>
  <c r="N19"/>
  <c r="M19"/>
  <c r="L19"/>
  <c r="K19"/>
  <c r="I19"/>
  <c r="H19"/>
  <c r="G19"/>
  <c r="F19"/>
  <c r="E19"/>
  <c r="D19"/>
  <c r="Q18"/>
  <c r="P18"/>
  <c r="O18"/>
  <c r="N18"/>
  <c r="M18"/>
  <c r="L18"/>
  <c r="K18"/>
  <c r="I18"/>
  <c r="H18"/>
  <c r="G18"/>
  <c r="F18"/>
  <c r="E18"/>
  <c r="D18"/>
  <c r="Q17"/>
  <c r="P17"/>
  <c r="O17"/>
  <c r="N17"/>
  <c r="M17"/>
  <c r="L17"/>
  <c r="K17"/>
  <c r="I17"/>
  <c r="H17"/>
  <c r="G17"/>
  <c r="F17"/>
  <c r="E17"/>
  <c r="D17"/>
  <c r="Q16"/>
  <c r="P16"/>
  <c r="O16"/>
  <c r="N16"/>
  <c r="M16"/>
  <c r="L16"/>
  <c r="K16"/>
  <c r="I16"/>
  <c r="H16"/>
  <c r="G16"/>
  <c r="F16"/>
  <c r="E16"/>
  <c r="D16"/>
  <c r="Q15"/>
  <c r="P15"/>
  <c r="O15"/>
  <c r="N15"/>
  <c r="M15"/>
  <c r="L15"/>
  <c r="K15"/>
  <c r="I15"/>
  <c r="H15"/>
  <c r="G15"/>
  <c r="F15"/>
  <c r="E15"/>
  <c r="D15"/>
  <c r="Q14"/>
  <c r="P14"/>
  <c r="O14"/>
  <c r="N14"/>
  <c r="M14"/>
  <c r="L14"/>
  <c r="K14"/>
  <c r="J14"/>
  <c r="I14"/>
  <c r="H14"/>
  <c r="G14"/>
  <c r="F14"/>
  <c r="E14"/>
  <c r="D14"/>
  <c r="Q13"/>
  <c r="P13"/>
  <c r="O13"/>
  <c r="N13"/>
  <c r="M13"/>
  <c r="L13"/>
  <c r="K13"/>
  <c r="J13"/>
  <c r="I13"/>
  <c r="H13"/>
  <c r="G13"/>
  <c r="F13"/>
  <c r="E13"/>
  <c r="D13"/>
  <c r="Q12"/>
  <c r="P12"/>
  <c r="O12"/>
  <c r="N12"/>
  <c r="M12"/>
  <c r="L12"/>
  <c r="K12"/>
  <c r="I12"/>
  <c r="H12"/>
  <c r="G12"/>
  <c r="F12"/>
  <c r="E12"/>
  <c r="D12"/>
  <c r="Q11"/>
  <c r="P11"/>
  <c r="O11"/>
  <c r="N11"/>
  <c r="M11"/>
  <c r="L11"/>
  <c r="K11"/>
  <c r="J11"/>
  <c r="I11"/>
  <c r="H11"/>
  <c r="G11"/>
  <c r="F11"/>
  <c r="E11"/>
  <c r="D11"/>
  <c r="Q10"/>
  <c r="P10"/>
  <c r="O10"/>
  <c r="N10"/>
  <c r="M10"/>
  <c r="L10"/>
  <c r="K10"/>
  <c r="I10"/>
  <c r="H10"/>
  <c r="G10"/>
  <c r="F10"/>
  <c r="E10"/>
  <c r="D10"/>
  <c r="Q9"/>
  <c r="Q37" s="1"/>
  <c r="P9"/>
  <c r="P37" s="1"/>
  <c r="P51" s="1"/>
  <c r="O9"/>
  <c r="N9"/>
  <c r="M9"/>
  <c r="L9"/>
  <c r="K9"/>
  <c r="J9"/>
  <c r="I9"/>
  <c r="H9"/>
  <c r="G9"/>
  <c r="F9"/>
  <c r="E9"/>
  <c r="D9"/>
  <c r="K49" l="1"/>
  <c r="K51" s="1"/>
  <c r="M49"/>
  <c r="M51" s="1"/>
  <c r="O49"/>
  <c r="O51" s="1"/>
  <c r="Q49"/>
  <c r="Q51" s="1"/>
</calcChain>
</file>

<file path=xl/sharedStrings.xml><?xml version="1.0" encoding="utf-8"?>
<sst xmlns="http://schemas.openxmlformats.org/spreadsheetml/2006/main" count="75" uniqueCount="63">
  <si>
    <t>2.1.2 Average percentage of seats filled against reserved categories (SC, ST, OBC, Divyangjan, etc. as per applicable reservation policy) during the last five years
( exclusive of supernumerary seats) (10)</t>
  </si>
  <si>
    <t>2.1.2.1: Number of actual students admitted from the reserved categories year wise during last five years</t>
  </si>
  <si>
    <t>2021-22</t>
  </si>
  <si>
    <t>Course &amp; Combination</t>
  </si>
  <si>
    <t>Number of  seats earmarked for reserved category as per GOI or State Government rule</t>
  </si>
  <si>
    <t>Course Code</t>
  </si>
  <si>
    <t>Sanctioned Strength</t>
  </si>
  <si>
    <t>SC (15%)</t>
  </si>
  <si>
    <t>ST (6%)</t>
  </si>
  <si>
    <t>OBC (25%)</t>
  </si>
  <si>
    <t>General</t>
  </si>
  <si>
    <t>Divyangjan (3%)</t>
  </si>
  <si>
    <t>Others (Muslim Minorities) (4%)</t>
  </si>
  <si>
    <t xml:space="preserve">Total </t>
  </si>
  <si>
    <t>BOYS</t>
  </si>
  <si>
    <t>GIRLS</t>
  </si>
  <si>
    <t>B.Sc (MPC) EM</t>
  </si>
  <si>
    <t>301/201</t>
  </si>
  <si>
    <t>B.Sc(MPCA)</t>
  </si>
  <si>
    <t>B.Sc(MPCs)</t>
  </si>
  <si>
    <t>B.Sc(MCCs)</t>
  </si>
  <si>
    <t>B.Sc(MECs)</t>
  </si>
  <si>
    <t>B.SC(MSCs)</t>
  </si>
  <si>
    <t>B.SC (BZC) EM</t>
  </si>
  <si>
    <t>311/201</t>
  </si>
  <si>
    <t>B.SC(BHC)</t>
  </si>
  <si>
    <t>B.SC (MBC)</t>
  </si>
  <si>
    <t>B.SC (DSCS)</t>
  </si>
  <si>
    <t>B.Voc(Aqua Tech)</t>
  </si>
  <si>
    <t>B.SC ( Food Tech)</t>
  </si>
  <si>
    <t>B.A (EHP) EM</t>
  </si>
  <si>
    <t>101/201</t>
  </si>
  <si>
    <t>B.A (HEPA) EM</t>
  </si>
  <si>
    <t>B.A (EHP) UM</t>
  </si>
  <si>
    <t>101/401</t>
  </si>
  <si>
    <t>B.A (HET)</t>
  </si>
  <si>
    <t>B.A (PPP)</t>
  </si>
  <si>
    <t>B.A (EPJ)</t>
  </si>
  <si>
    <t>B.A (PSYCOLOGY)</t>
  </si>
  <si>
    <t>B. A (S HP)</t>
  </si>
  <si>
    <t>BBA (Digital Marketting)</t>
  </si>
  <si>
    <t>BBA(GEN)</t>
  </si>
  <si>
    <t>203/201</t>
  </si>
  <si>
    <t>B.COM (ACC &amp; TAX) EM</t>
  </si>
  <si>
    <t>B.COM (GEN) EM</t>
  </si>
  <si>
    <t>201/201</t>
  </si>
  <si>
    <t>B.COM (CA)</t>
  </si>
  <si>
    <t>B.COM (BIFS)</t>
  </si>
  <si>
    <t>B.VOC( LOGISTICS)</t>
  </si>
  <si>
    <t>B.Sc (Chemistry)</t>
  </si>
  <si>
    <t>M.Sc Chem</t>
  </si>
  <si>
    <t>M.Sc Comp.Sci</t>
  </si>
  <si>
    <t xml:space="preserve"> M.Sc Maths</t>
  </si>
  <si>
    <t>M.Com A&amp;T</t>
  </si>
  <si>
    <t xml:space="preserve"> M.Com</t>
  </si>
  <si>
    <t>M.A Social Work</t>
  </si>
  <si>
    <t xml:space="preserve"> M.A English</t>
  </si>
  <si>
    <t>M.A Economics</t>
  </si>
  <si>
    <t>M.A (Psychology)</t>
  </si>
  <si>
    <t>M.A (Telugu)</t>
  </si>
  <si>
    <t>UG TOTAL</t>
  </si>
  <si>
    <t>PG TOTAL</t>
  </si>
  <si>
    <t>GRAND TOTAL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</si>
</sst>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Courier New"/>
      <family val="3"/>
    </font>
    <font>
      <sz val="12"/>
      <name val="Calibri"/>
      <family val="2"/>
      <scheme val="minor"/>
    </font>
    <font>
      <sz val="10.5"/>
      <name val="Times New Roman"/>
      <family val="1"/>
    </font>
    <font>
      <sz val="8.5"/>
      <name val="Times New Roman"/>
      <family val="1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6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7" xfId="0" applyFont="1" applyFill="1" applyBorder="1"/>
    <xf numFmtId="0" fontId="1" fillId="0" borderId="5" xfId="0" applyFont="1" applyFill="1" applyBorder="1" applyAlignment="1">
      <alignment horizontal="center" wrapText="1"/>
    </xf>
    <xf numFmtId="0" fontId="2" fillId="0" borderId="5" xfId="0" applyFont="1" applyFill="1" applyBorder="1"/>
    <xf numFmtId="0" fontId="2" fillId="0" borderId="6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1" fillId="0" borderId="3" xfId="0" applyFont="1" applyFill="1" applyBorder="1"/>
    <xf numFmtId="0" fontId="12" fillId="0" borderId="3" xfId="0" applyFont="1" applyFill="1" applyBorder="1" applyAlignment="1">
      <alignment vertical="top" wrapText="1"/>
    </xf>
    <xf numFmtId="0" fontId="11" fillId="0" borderId="3" xfId="0" applyFont="1" applyFill="1" applyBorder="1" applyAlignment="1">
      <alignment wrapText="1"/>
    </xf>
    <xf numFmtId="0" fontId="1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tabSelected="1" workbookViewId="0">
      <selection activeCell="S15" sqref="S15"/>
    </sheetView>
  </sheetViews>
  <sheetFormatPr defaultColWidth="30.5703125" defaultRowHeight="15"/>
  <cols>
    <col min="1" max="1" width="20.28515625" style="1" customWidth="1"/>
    <col min="2" max="2" width="9.42578125" style="2" customWidth="1"/>
    <col min="3" max="3" width="10.5703125" style="3" customWidth="1"/>
    <col min="4" max="4" width="5.7109375" style="1" customWidth="1"/>
    <col min="5" max="5" width="6.28515625" style="1" customWidth="1"/>
    <col min="6" max="6" width="5.7109375" style="1" customWidth="1"/>
    <col min="7" max="7" width="6.42578125" style="1" customWidth="1"/>
    <col min="8" max="8" width="5.7109375" style="1" customWidth="1"/>
    <col min="9" max="9" width="7.140625" style="1" customWidth="1"/>
    <col min="10" max="10" width="8.42578125" style="1" customWidth="1"/>
    <col min="11" max="11" width="6.42578125" style="1" customWidth="1"/>
    <col min="12" max="12" width="5.7109375" style="1" customWidth="1"/>
    <col min="13" max="13" width="6.5703125" style="1" customWidth="1"/>
    <col min="14" max="14" width="5.7109375" style="1" customWidth="1"/>
    <col min="15" max="15" width="10.28515625" style="1" customWidth="1"/>
    <col min="16" max="16" width="5.7109375" style="1" customWidth="1"/>
    <col min="17" max="17" width="7.5703125" style="1" customWidth="1"/>
    <col min="18" max="16384" width="30.5703125" style="1"/>
  </cols>
  <sheetData>
    <row r="1" spans="1:17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4" spans="1:17" ht="18.7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6" spans="1:17" ht="15" customHeight="1">
      <c r="A6" s="25" t="s">
        <v>3</v>
      </c>
      <c r="B6" s="4"/>
      <c r="C6" s="5"/>
      <c r="D6" s="21" t="s">
        <v>4</v>
      </c>
      <c r="E6" s="27"/>
      <c r="F6" s="28"/>
      <c r="G6" s="28"/>
      <c r="H6" s="28"/>
      <c r="I6" s="28"/>
      <c r="J6" s="28"/>
      <c r="K6" s="28"/>
      <c r="L6" s="28"/>
      <c r="M6" s="28"/>
      <c r="N6" s="29"/>
      <c r="O6" s="6"/>
      <c r="P6" s="6"/>
      <c r="Q6" s="6"/>
    </row>
    <row r="7" spans="1:17" ht="30" customHeight="1">
      <c r="A7" s="26"/>
      <c r="B7" s="4" t="s">
        <v>5</v>
      </c>
      <c r="C7" s="5" t="s">
        <v>6</v>
      </c>
      <c r="D7" s="21" t="s">
        <v>7</v>
      </c>
      <c r="E7" s="22"/>
      <c r="F7" s="21" t="s">
        <v>8</v>
      </c>
      <c r="G7" s="22"/>
      <c r="H7" s="21" t="s">
        <v>9</v>
      </c>
      <c r="I7" s="22"/>
      <c r="J7" s="30" t="s">
        <v>10</v>
      </c>
      <c r="K7" s="31"/>
      <c r="L7" s="21" t="s">
        <v>11</v>
      </c>
      <c r="M7" s="22"/>
      <c r="N7" s="21" t="s">
        <v>12</v>
      </c>
      <c r="O7" s="22"/>
      <c r="P7" s="21" t="s">
        <v>13</v>
      </c>
      <c r="Q7" s="22"/>
    </row>
    <row r="8" spans="1:17">
      <c r="A8" s="6"/>
      <c r="B8" s="4"/>
      <c r="C8" s="5"/>
      <c r="D8" s="7" t="s">
        <v>14</v>
      </c>
      <c r="E8" s="7" t="s">
        <v>15</v>
      </c>
      <c r="F8" s="7" t="s">
        <v>14</v>
      </c>
      <c r="G8" s="7" t="s">
        <v>15</v>
      </c>
      <c r="H8" s="7" t="s">
        <v>14</v>
      </c>
      <c r="I8" s="7" t="s">
        <v>15</v>
      </c>
      <c r="J8" s="7" t="s">
        <v>14</v>
      </c>
      <c r="K8" s="7" t="s">
        <v>15</v>
      </c>
      <c r="L8" s="7" t="s">
        <v>14</v>
      </c>
      <c r="M8" s="7" t="s">
        <v>15</v>
      </c>
      <c r="N8" s="7" t="s">
        <v>14</v>
      </c>
      <c r="O8" s="7" t="s">
        <v>15</v>
      </c>
      <c r="P8" s="7" t="s">
        <v>14</v>
      </c>
      <c r="Q8" s="7" t="s">
        <v>15</v>
      </c>
    </row>
    <row r="9" spans="1:17" ht="15.75">
      <c r="A9" s="8" t="s">
        <v>16</v>
      </c>
      <c r="B9" s="4" t="s">
        <v>17</v>
      </c>
      <c r="C9" s="4">
        <v>60</v>
      </c>
      <c r="D9" s="9">
        <f t="shared" ref="D9:D48" si="0">ROUND(C9*15/100*2/3,0)</f>
        <v>6</v>
      </c>
      <c r="E9" s="9">
        <f t="shared" ref="E9:E48" si="1">ROUND(C9*15/100*1/3,0)</f>
        <v>3</v>
      </c>
      <c r="F9" s="9">
        <f t="shared" ref="F9:F48" si="2">ROUND(C9*6/100*2/3,0)</f>
        <v>2</v>
      </c>
      <c r="G9" s="9">
        <f t="shared" ref="G9:G48" si="3">ROUND(C9*6/100*1/3,0)</f>
        <v>1</v>
      </c>
      <c r="H9" s="9">
        <f t="shared" ref="H9:H48" si="4">ROUND(C9*25/100*2/3,0)</f>
        <v>10</v>
      </c>
      <c r="I9" s="9">
        <f>ROUND(C9*25/100*1/3,0)</f>
        <v>5</v>
      </c>
      <c r="J9" s="9">
        <f t="shared" ref="J9" si="5">ROUND(C9*47/100*2/3,0)</f>
        <v>19</v>
      </c>
      <c r="K9" s="9">
        <f>ROUND(C9*47/100*1/3,0)</f>
        <v>9</v>
      </c>
      <c r="L9" s="9">
        <f t="shared" ref="L9:L48" si="6">ROUND(C9*3/100*2/3,0)</f>
        <v>1</v>
      </c>
      <c r="M9" s="9">
        <f t="shared" ref="M9:M48" si="7">ROUND(C9*3/100*1/3,0)</f>
        <v>1</v>
      </c>
      <c r="N9" s="9">
        <f t="shared" ref="N9:N48" si="8">ROUND(C9*4/100*2/3,0)</f>
        <v>2</v>
      </c>
      <c r="O9" s="9">
        <f t="shared" ref="O9:O48" si="9">ROUND(C9*4/100*1/3,0)</f>
        <v>1</v>
      </c>
      <c r="P9" s="10">
        <f t="shared" ref="P9:P48" si="10">ROUND(C9*2/3,0)</f>
        <v>40</v>
      </c>
      <c r="Q9" s="10">
        <f t="shared" ref="Q9:Q48" si="11">ROUND(C9*1/3,0)</f>
        <v>20</v>
      </c>
    </row>
    <row r="10" spans="1:17" ht="15.75">
      <c r="A10" s="8" t="s">
        <v>18</v>
      </c>
      <c r="B10" s="4">
        <v>308</v>
      </c>
      <c r="C10" s="4">
        <v>30</v>
      </c>
      <c r="D10" s="9">
        <f t="shared" si="0"/>
        <v>3</v>
      </c>
      <c r="E10" s="9">
        <f t="shared" si="1"/>
        <v>2</v>
      </c>
      <c r="F10" s="9">
        <f t="shared" si="2"/>
        <v>1</v>
      </c>
      <c r="G10" s="9">
        <f t="shared" si="3"/>
        <v>1</v>
      </c>
      <c r="H10" s="9">
        <f t="shared" si="4"/>
        <v>5</v>
      </c>
      <c r="I10" s="9">
        <f t="shared" ref="I10:I36" si="12">ROUND(C10*25/100*1/3,0)</f>
        <v>3</v>
      </c>
      <c r="J10" s="9">
        <v>8</v>
      </c>
      <c r="K10" s="9">
        <f t="shared" ref="K10:K36" si="13">ROUND(C10*47/100*1/3,0)</f>
        <v>5</v>
      </c>
      <c r="L10" s="9">
        <f t="shared" si="6"/>
        <v>1</v>
      </c>
      <c r="M10" s="9">
        <f t="shared" si="7"/>
        <v>0</v>
      </c>
      <c r="N10" s="9">
        <f t="shared" si="8"/>
        <v>1</v>
      </c>
      <c r="O10" s="9">
        <f t="shared" si="9"/>
        <v>0</v>
      </c>
      <c r="P10" s="10">
        <f t="shared" si="10"/>
        <v>20</v>
      </c>
      <c r="Q10" s="10">
        <f t="shared" si="11"/>
        <v>10</v>
      </c>
    </row>
    <row r="11" spans="1:17" ht="15.75">
      <c r="A11" s="12" t="s">
        <v>19</v>
      </c>
      <c r="B11" s="4">
        <v>302</v>
      </c>
      <c r="C11" s="4">
        <v>60</v>
      </c>
      <c r="D11" s="9">
        <f t="shared" si="0"/>
        <v>6</v>
      </c>
      <c r="E11" s="9">
        <f t="shared" si="1"/>
        <v>3</v>
      </c>
      <c r="F11" s="9">
        <f t="shared" si="2"/>
        <v>2</v>
      </c>
      <c r="G11" s="9">
        <f t="shared" si="3"/>
        <v>1</v>
      </c>
      <c r="H11" s="9">
        <f t="shared" si="4"/>
        <v>10</v>
      </c>
      <c r="I11" s="9">
        <f t="shared" si="12"/>
        <v>5</v>
      </c>
      <c r="J11" s="9">
        <f t="shared" ref="J11:J33" si="14">ROUND(C11*47/100*2/3,0)</f>
        <v>19</v>
      </c>
      <c r="K11" s="9">
        <f t="shared" si="13"/>
        <v>9</v>
      </c>
      <c r="L11" s="9">
        <f t="shared" si="6"/>
        <v>1</v>
      </c>
      <c r="M11" s="9">
        <f t="shared" si="7"/>
        <v>1</v>
      </c>
      <c r="N11" s="9">
        <f t="shared" si="8"/>
        <v>2</v>
      </c>
      <c r="O11" s="9">
        <f t="shared" si="9"/>
        <v>1</v>
      </c>
      <c r="P11" s="10">
        <f t="shared" si="10"/>
        <v>40</v>
      </c>
      <c r="Q11" s="10">
        <f t="shared" si="11"/>
        <v>20</v>
      </c>
    </row>
    <row r="12" spans="1:17" ht="15.75">
      <c r="A12" s="13" t="s">
        <v>20</v>
      </c>
      <c r="B12" s="4">
        <v>306</v>
      </c>
      <c r="C12" s="4">
        <v>30</v>
      </c>
      <c r="D12" s="9">
        <f t="shared" si="0"/>
        <v>3</v>
      </c>
      <c r="E12" s="9">
        <f t="shared" si="1"/>
        <v>2</v>
      </c>
      <c r="F12" s="9">
        <f t="shared" si="2"/>
        <v>1</v>
      </c>
      <c r="G12" s="9">
        <f t="shared" si="3"/>
        <v>1</v>
      </c>
      <c r="H12" s="9">
        <f t="shared" si="4"/>
        <v>5</v>
      </c>
      <c r="I12" s="9">
        <f t="shared" si="12"/>
        <v>3</v>
      </c>
      <c r="J12" s="9">
        <v>8</v>
      </c>
      <c r="K12" s="9">
        <f t="shared" si="13"/>
        <v>5</v>
      </c>
      <c r="L12" s="9">
        <f t="shared" si="6"/>
        <v>1</v>
      </c>
      <c r="M12" s="9">
        <f t="shared" si="7"/>
        <v>0</v>
      </c>
      <c r="N12" s="9">
        <f t="shared" si="8"/>
        <v>1</v>
      </c>
      <c r="O12" s="9">
        <f t="shared" si="9"/>
        <v>0</v>
      </c>
      <c r="P12" s="10">
        <f t="shared" si="10"/>
        <v>20</v>
      </c>
      <c r="Q12" s="10">
        <f t="shared" si="11"/>
        <v>10</v>
      </c>
    </row>
    <row r="13" spans="1:17" ht="15.75">
      <c r="A13" s="8" t="s">
        <v>21</v>
      </c>
      <c r="B13" s="4">
        <v>303</v>
      </c>
      <c r="C13" s="4">
        <v>60</v>
      </c>
      <c r="D13" s="9">
        <f t="shared" si="0"/>
        <v>6</v>
      </c>
      <c r="E13" s="9">
        <f t="shared" si="1"/>
        <v>3</v>
      </c>
      <c r="F13" s="9">
        <f t="shared" si="2"/>
        <v>2</v>
      </c>
      <c r="G13" s="9">
        <f t="shared" si="3"/>
        <v>1</v>
      </c>
      <c r="H13" s="9">
        <f t="shared" si="4"/>
        <v>10</v>
      </c>
      <c r="I13" s="9">
        <f t="shared" si="12"/>
        <v>5</v>
      </c>
      <c r="J13" s="9">
        <f t="shared" si="14"/>
        <v>19</v>
      </c>
      <c r="K13" s="9">
        <f t="shared" si="13"/>
        <v>9</v>
      </c>
      <c r="L13" s="9">
        <f t="shared" si="6"/>
        <v>1</v>
      </c>
      <c r="M13" s="9">
        <f t="shared" si="7"/>
        <v>1</v>
      </c>
      <c r="N13" s="9">
        <f t="shared" si="8"/>
        <v>2</v>
      </c>
      <c r="O13" s="9">
        <f t="shared" si="9"/>
        <v>1</v>
      </c>
      <c r="P13" s="10">
        <f t="shared" si="10"/>
        <v>40</v>
      </c>
      <c r="Q13" s="10">
        <f t="shared" si="11"/>
        <v>20</v>
      </c>
    </row>
    <row r="14" spans="1:17" ht="15.75">
      <c r="A14" s="8" t="s">
        <v>22</v>
      </c>
      <c r="B14" s="4">
        <v>304</v>
      </c>
      <c r="C14" s="4">
        <v>60</v>
      </c>
      <c r="D14" s="9">
        <f t="shared" si="0"/>
        <v>6</v>
      </c>
      <c r="E14" s="9">
        <f t="shared" si="1"/>
        <v>3</v>
      </c>
      <c r="F14" s="9">
        <f t="shared" si="2"/>
        <v>2</v>
      </c>
      <c r="G14" s="9">
        <f t="shared" si="3"/>
        <v>1</v>
      </c>
      <c r="H14" s="9">
        <f t="shared" si="4"/>
        <v>10</v>
      </c>
      <c r="I14" s="9">
        <f t="shared" si="12"/>
        <v>5</v>
      </c>
      <c r="J14" s="9">
        <f t="shared" si="14"/>
        <v>19</v>
      </c>
      <c r="K14" s="9">
        <f t="shared" si="13"/>
        <v>9</v>
      </c>
      <c r="L14" s="9">
        <f t="shared" si="6"/>
        <v>1</v>
      </c>
      <c r="M14" s="9">
        <f t="shared" si="7"/>
        <v>1</v>
      </c>
      <c r="N14" s="9">
        <f t="shared" si="8"/>
        <v>2</v>
      </c>
      <c r="O14" s="9">
        <f t="shared" si="9"/>
        <v>1</v>
      </c>
      <c r="P14" s="10">
        <f t="shared" si="10"/>
        <v>40</v>
      </c>
      <c r="Q14" s="10">
        <f t="shared" si="11"/>
        <v>20</v>
      </c>
    </row>
    <row r="15" spans="1:17" ht="15.75">
      <c r="A15" s="8" t="s">
        <v>23</v>
      </c>
      <c r="B15" s="4" t="s">
        <v>24</v>
      </c>
      <c r="C15" s="4">
        <v>40</v>
      </c>
      <c r="D15" s="9">
        <f t="shared" si="0"/>
        <v>4</v>
      </c>
      <c r="E15" s="9">
        <f t="shared" si="1"/>
        <v>2</v>
      </c>
      <c r="F15" s="9">
        <f t="shared" si="2"/>
        <v>2</v>
      </c>
      <c r="G15" s="9">
        <f t="shared" si="3"/>
        <v>1</v>
      </c>
      <c r="H15" s="9">
        <f t="shared" si="4"/>
        <v>7</v>
      </c>
      <c r="I15" s="9">
        <f t="shared" si="12"/>
        <v>3</v>
      </c>
      <c r="J15" s="9">
        <v>12</v>
      </c>
      <c r="K15" s="9">
        <f t="shared" si="13"/>
        <v>6</v>
      </c>
      <c r="L15" s="9">
        <f t="shared" si="6"/>
        <v>1</v>
      </c>
      <c r="M15" s="9">
        <f t="shared" si="7"/>
        <v>0</v>
      </c>
      <c r="N15" s="9">
        <f t="shared" si="8"/>
        <v>1</v>
      </c>
      <c r="O15" s="9">
        <f t="shared" si="9"/>
        <v>1</v>
      </c>
      <c r="P15" s="10">
        <f t="shared" si="10"/>
        <v>27</v>
      </c>
      <c r="Q15" s="10">
        <f t="shared" si="11"/>
        <v>13</v>
      </c>
    </row>
    <row r="16" spans="1:17" ht="15.75">
      <c r="A16" s="12" t="s">
        <v>25</v>
      </c>
      <c r="B16" s="4">
        <v>318</v>
      </c>
      <c r="C16" s="4">
        <v>30</v>
      </c>
      <c r="D16" s="9">
        <f t="shared" si="0"/>
        <v>3</v>
      </c>
      <c r="E16" s="9">
        <f t="shared" si="1"/>
        <v>2</v>
      </c>
      <c r="F16" s="9">
        <f t="shared" si="2"/>
        <v>1</v>
      </c>
      <c r="G16" s="9">
        <f t="shared" si="3"/>
        <v>1</v>
      </c>
      <c r="H16" s="9">
        <f t="shared" si="4"/>
        <v>5</v>
      </c>
      <c r="I16" s="9">
        <f t="shared" si="12"/>
        <v>3</v>
      </c>
      <c r="J16" s="9">
        <v>8</v>
      </c>
      <c r="K16" s="9">
        <f t="shared" si="13"/>
        <v>5</v>
      </c>
      <c r="L16" s="9">
        <f t="shared" si="6"/>
        <v>1</v>
      </c>
      <c r="M16" s="9">
        <f t="shared" si="7"/>
        <v>0</v>
      </c>
      <c r="N16" s="9">
        <f t="shared" si="8"/>
        <v>1</v>
      </c>
      <c r="O16" s="9">
        <f t="shared" si="9"/>
        <v>0</v>
      </c>
      <c r="P16" s="10">
        <f t="shared" si="10"/>
        <v>20</v>
      </c>
      <c r="Q16" s="10">
        <f t="shared" si="11"/>
        <v>10</v>
      </c>
    </row>
    <row r="17" spans="1:17" ht="15.75">
      <c r="A17" s="8" t="s">
        <v>26</v>
      </c>
      <c r="B17" s="4">
        <v>313</v>
      </c>
      <c r="C17" s="4">
        <v>30</v>
      </c>
      <c r="D17" s="9">
        <f t="shared" si="0"/>
        <v>3</v>
      </c>
      <c r="E17" s="9">
        <f t="shared" si="1"/>
        <v>2</v>
      </c>
      <c r="F17" s="9">
        <f t="shared" si="2"/>
        <v>1</v>
      </c>
      <c r="G17" s="9">
        <f t="shared" si="3"/>
        <v>1</v>
      </c>
      <c r="H17" s="9">
        <f t="shared" si="4"/>
        <v>5</v>
      </c>
      <c r="I17" s="9">
        <f t="shared" si="12"/>
        <v>3</v>
      </c>
      <c r="J17" s="9">
        <v>8</v>
      </c>
      <c r="K17" s="9">
        <f t="shared" si="13"/>
        <v>5</v>
      </c>
      <c r="L17" s="9">
        <f t="shared" si="6"/>
        <v>1</v>
      </c>
      <c r="M17" s="9">
        <f t="shared" si="7"/>
        <v>0</v>
      </c>
      <c r="N17" s="9">
        <f t="shared" si="8"/>
        <v>1</v>
      </c>
      <c r="O17" s="9">
        <f t="shared" si="9"/>
        <v>0</v>
      </c>
      <c r="P17" s="10">
        <f t="shared" si="10"/>
        <v>20</v>
      </c>
      <c r="Q17" s="10">
        <f t="shared" si="11"/>
        <v>10</v>
      </c>
    </row>
    <row r="18" spans="1:17" ht="15.75">
      <c r="A18" s="8" t="s">
        <v>27</v>
      </c>
      <c r="B18" s="4">
        <v>307</v>
      </c>
      <c r="C18" s="4">
        <v>30</v>
      </c>
      <c r="D18" s="9">
        <f t="shared" si="0"/>
        <v>3</v>
      </c>
      <c r="E18" s="9">
        <f t="shared" si="1"/>
        <v>2</v>
      </c>
      <c r="F18" s="9">
        <f t="shared" si="2"/>
        <v>1</v>
      </c>
      <c r="G18" s="9">
        <f t="shared" si="3"/>
        <v>1</v>
      </c>
      <c r="H18" s="9">
        <f t="shared" si="4"/>
        <v>5</v>
      </c>
      <c r="I18" s="9">
        <f t="shared" si="12"/>
        <v>3</v>
      </c>
      <c r="J18" s="9">
        <v>8</v>
      </c>
      <c r="K18" s="9">
        <f t="shared" si="13"/>
        <v>5</v>
      </c>
      <c r="L18" s="9">
        <f t="shared" si="6"/>
        <v>1</v>
      </c>
      <c r="M18" s="9">
        <f t="shared" si="7"/>
        <v>0</v>
      </c>
      <c r="N18" s="9">
        <f t="shared" si="8"/>
        <v>1</v>
      </c>
      <c r="O18" s="9">
        <f t="shared" si="9"/>
        <v>0</v>
      </c>
      <c r="P18" s="10">
        <f t="shared" si="10"/>
        <v>20</v>
      </c>
      <c r="Q18" s="10">
        <f t="shared" si="11"/>
        <v>10</v>
      </c>
    </row>
    <row r="19" spans="1:17" ht="15.75">
      <c r="A19" s="8" t="s">
        <v>28</v>
      </c>
      <c r="B19" s="4">
        <v>315</v>
      </c>
      <c r="C19" s="4">
        <v>30</v>
      </c>
      <c r="D19" s="9">
        <f t="shared" si="0"/>
        <v>3</v>
      </c>
      <c r="E19" s="9">
        <f t="shared" si="1"/>
        <v>2</v>
      </c>
      <c r="F19" s="9">
        <f t="shared" si="2"/>
        <v>1</v>
      </c>
      <c r="G19" s="9">
        <f t="shared" si="3"/>
        <v>1</v>
      </c>
      <c r="H19" s="9">
        <f t="shared" si="4"/>
        <v>5</v>
      </c>
      <c r="I19" s="9">
        <f t="shared" si="12"/>
        <v>3</v>
      </c>
      <c r="J19" s="9">
        <v>8</v>
      </c>
      <c r="K19" s="9">
        <f t="shared" si="13"/>
        <v>5</v>
      </c>
      <c r="L19" s="9">
        <f t="shared" si="6"/>
        <v>1</v>
      </c>
      <c r="M19" s="9">
        <f t="shared" si="7"/>
        <v>0</v>
      </c>
      <c r="N19" s="9">
        <f t="shared" si="8"/>
        <v>1</v>
      </c>
      <c r="O19" s="9">
        <f t="shared" si="9"/>
        <v>0</v>
      </c>
      <c r="P19" s="10">
        <f t="shared" si="10"/>
        <v>20</v>
      </c>
      <c r="Q19" s="10">
        <f t="shared" si="11"/>
        <v>10</v>
      </c>
    </row>
    <row r="20" spans="1:17" ht="15.75">
      <c r="A20" s="8" t="s">
        <v>29</v>
      </c>
      <c r="B20" s="4">
        <v>309</v>
      </c>
      <c r="C20" s="4">
        <v>30</v>
      </c>
      <c r="D20" s="9">
        <f t="shared" si="0"/>
        <v>3</v>
      </c>
      <c r="E20" s="9">
        <f t="shared" si="1"/>
        <v>2</v>
      </c>
      <c r="F20" s="9">
        <f t="shared" si="2"/>
        <v>1</v>
      </c>
      <c r="G20" s="9">
        <f t="shared" si="3"/>
        <v>1</v>
      </c>
      <c r="H20" s="9">
        <f t="shared" si="4"/>
        <v>5</v>
      </c>
      <c r="I20" s="9">
        <f t="shared" si="12"/>
        <v>3</v>
      </c>
      <c r="J20" s="9">
        <v>8</v>
      </c>
      <c r="K20" s="9">
        <f t="shared" si="13"/>
        <v>5</v>
      </c>
      <c r="L20" s="9">
        <f t="shared" si="6"/>
        <v>1</v>
      </c>
      <c r="M20" s="9">
        <f t="shared" si="7"/>
        <v>0</v>
      </c>
      <c r="N20" s="9">
        <f t="shared" si="8"/>
        <v>1</v>
      </c>
      <c r="O20" s="9">
        <f t="shared" si="9"/>
        <v>0</v>
      </c>
      <c r="P20" s="10">
        <f t="shared" si="10"/>
        <v>20</v>
      </c>
      <c r="Q20" s="10">
        <f t="shared" si="11"/>
        <v>10</v>
      </c>
    </row>
    <row r="21" spans="1:17">
      <c r="A21" s="14" t="s">
        <v>30</v>
      </c>
      <c r="B21" s="4" t="s">
        <v>31</v>
      </c>
      <c r="C21" s="4">
        <v>60</v>
      </c>
      <c r="D21" s="9">
        <f t="shared" si="0"/>
        <v>6</v>
      </c>
      <c r="E21" s="9">
        <f t="shared" si="1"/>
        <v>3</v>
      </c>
      <c r="F21" s="9">
        <f t="shared" si="2"/>
        <v>2</v>
      </c>
      <c r="G21" s="9">
        <f t="shared" si="3"/>
        <v>1</v>
      </c>
      <c r="H21" s="9">
        <f t="shared" si="4"/>
        <v>10</v>
      </c>
      <c r="I21" s="9">
        <f t="shared" si="12"/>
        <v>5</v>
      </c>
      <c r="J21" s="9">
        <f t="shared" si="14"/>
        <v>19</v>
      </c>
      <c r="K21" s="9">
        <f t="shared" si="13"/>
        <v>9</v>
      </c>
      <c r="L21" s="9">
        <f t="shared" si="6"/>
        <v>1</v>
      </c>
      <c r="M21" s="9">
        <f t="shared" si="7"/>
        <v>1</v>
      </c>
      <c r="N21" s="9">
        <f t="shared" si="8"/>
        <v>2</v>
      </c>
      <c r="O21" s="9">
        <f t="shared" si="9"/>
        <v>1</v>
      </c>
      <c r="P21" s="10">
        <f t="shared" si="10"/>
        <v>40</v>
      </c>
      <c r="Q21" s="10">
        <f t="shared" si="11"/>
        <v>20</v>
      </c>
    </row>
    <row r="22" spans="1:17">
      <c r="A22" s="14" t="s">
        <v>32</v>
      </c>
      <c r="B22" s="4">
        <v>109</v>
      </c>
      <c r="C22" s="4">
        <v>30</v>
      </c>
      <c r="D22" s="9">
        <f t="shared" si="0"/>
        <v>3</v>
      </c>
      <c r="E22" s="9">
        <f t="shared" si="1"/>
        <v>2</v>
      </c>
      <c r="F22" s="9">
        <f t="shared" si="2"/>
        <v>1</v>
      </c>
      <c r="G22" s="9">
        <f t="shared" si="3"/>
        <v>1</v>
      </c>
      <c r="H22" s="9">
        <f t="shared" si="4"/>
        <v>5</v>
      </c>
      <c r="I22" s="9">
        <f t="shared" si="12"/>
        <v>3</v>
      </c>
      <c r="J22" s="9">
        <v>8</v>
      </c>
      <c r="K22" s="9">
        <f t="shared" si="13"/>
        <v>5</v>
      </c>
      <c r="L22" s="9">
        <f t="shared" si="6"/>
        <v>1</v>
      </c>
      <c r="M22" s="9">
        <f t="shared" si="7"/>
        <v>0</v>
      </c>
      <c r="N22" s="9">
        <f t="shared" si="8"/>
        <v>1</v>
      </c>
      <c r="O22" s="9">
        <f t="shared" si="9"/>
        <v>0</v>
      </c>
      <c r="P22" s="10">
        <f t="shared" si="10"/>
        <v>20</v>
      </c>
      <c r="Q22" s="10">
        <f t="shared" si="11"/>
        <v>10</v>
      </c>
    </row>
    <row r="23" spans="1:17">
      <c r="A23" s="14" t="s">
        <v>33</v>
      </c>
      <c r="B23" s="4" t="s">
        <v>34</v>
      </c>
      <c r="C23" s="4">
        <v>40</v>
      </c>
      <c r="D23" s="9">
        <f t="shared" si="0"/>
        <v>4</v>
      </c>
      <c r="E23" s="9">
        <f t="shared" si="1"/>
        <v>2</v>
      </c>
      <c r="F23" s="9">
        <f t="shared" si="2"/>
        <v>2</v>
      </c>
      <c r="G23" s="9">
        <f t="shared" si="3"/>
        <v>1</v>
      </c>
      <c r="H23" s="9">
        <f t="shared" si="4"/>
        <v>7</v>
      </c>
      <c r="I23" s="9">
        <f t="shared" si="12"/>
        <v>3</v>
      </c>
      <c r="J23" s="9">
        <v>12</v>
      </c>
      <c r="K23" s="9">
        <f t="shared" si="13"/>
        <v>6</v>
      </c>
      <c r="L23" s="9">
        <f t="shared" si="6"/>
        <v>1</v>
      </c>
      <c r="M23" s="9">
        <f t="shared" si="7"/>
        <v>0</v>
      </c>
      <c r="N23" s="9">
        <f t="shared" si="8"/>
        <v>1</v>
      </c>
      <c r="O23" s="9">
        <f t="shared" si="9"/>
        <v>1</v>
      </c>
      <c r="P23" s="10">
        <f t="shared" si="10"/>
        <v>27</v>
      </c>
      <c r="Q23" s="10">
        <f t="shared" si="11"/>
        <v>13</v>
      </c>
    </row>
    <row r="24" spans="1:17">
      <c r="A24" s="14" t="s">
        <v>35</v>
      </c>
      <c r="B24" s="4">
        <v>106</v>
      </c>
      <c r="C24" s="4">
        <v>40</v>
      </c>
      <c r="D24" s="9">
        <f t="shared" si="0"/>
        <v>4</v>
      </c>
      <c r="E24" s="9">
        <f t="shared" si="1"/>
        <v>2</v>
      </c>
      <c r="F24" s="9">
        <f t="shared" si="2"/>
        <v>2</v>
      </c>
      <c r="G24" s="9">
        <f t="shared" si="3"/>
        <v>1</v>
      </c>
      <c r="H24" s="9">
        <f t="shared" si="4"/>
        <v>7</v>
      </c>
      <c r="I24" s="9">
        <f t="shared" si="12"/>
        <v>3</v>
      </c>
      <c r="J24" s="9">
        <v>12</v>
      </c>
      <c r="K24" s="9">
        <f t="shared" si="13"/>
        <v>6</v>
      </c>
      <c r="L24" s="9">
        <f t="shared" si="6"/>
        <v>1</v>
      </c>
      <c r="M24" s="9">
        <f t="shared" si="7"/>
        <v>0</v>
      </c>
      <c r="N24" s="9">
        <f t="shared" si="8"/>
        <v>1</v>
      </c>
      <c r="O24" s="9">
        <f t="shared" si="9"/>
        <v>1</v>
      </c>
      <c r="P24" s="10">
        <f t="shared" si="10"/>
        <v>27</v>
      </c>
      <c r="Q24" s="10">
        <f t="shared" si="11"/>
        <v>13</v>
      </c>
    </row>
    <row r="25" spans="1:17">
      <c r="A25" s="14" t="s">
        <v>36</v>
      </c>
      <c r="B25" s="4">
        <v>105</v>
      </c>
      <c r="C25" s="4">
        <v>40</v>
      </c>
      <c r="D25" s="9">
        <f t="shared" si="0"/>
        <v>4</v>
      </c>
      <c r="E25" s="9">
        <f t="shared" si="1"/>
        <v>2</v>
      </c>
      <c r="F25" s="9">
        <f t="shared" si="2"/>
        <v>2</v>
      </c>
      <c r="G25" s="9">
        <f t="shared" si="3"/>
        <v>1</v>
      </c>
      <c r="H25" s="9">
        <f t="shared" si="4"/>
        <v>7</v>
      </c>
      <c r="I25" s="9">
        <f t="shared" si="12"/>
        <v>3</v>
      </c>
      <c r="J25" s="9">
        <v>12</v>
      </c>
      <c r="K25" s="9">
        <f t="shared" si="13"/>
        <v>6</v>
      </c>
      <c r="L25" s="9">
        <f t="shared" si="6"/>
        <v>1</v>
      </c>
      <c r="M25" s="9">
        <f t="shared" si="7"/>
        <v>0</v>
      </c>
      <c r="N25" s="9">
        <f t="shared" si="8"/>
        <v>1</v>
      </c>
      <c r="O25" s="9">
        <f t="shared" si="9"/>
        <v>1</v>
      </c>
      <c r="P25" s="10">
        <f t="shared" si="10"/>
        <v>27</v>
      </c>
      <c r="Q25" s="10">
        <f t="shared" si="11"/>
        <v>13</v>
      </c>
    </row>
    <row r="26" spans="1:17">
      <c r="A26" s="14" t="s">
        <v>37</v>
      </c>
      <c r="B26" s="4">
        <v>103</v>
      </c>
      <c r="C26" s="4">
        <v>30</v>
      </c>
      <c r="D26" s="9">
        <f t="shared" si="0"/>
        <v>3</v>
      </c>
      <c r="E26" s="9">
        <f t="shared" si="1"/>
        <v>2</v>
      </c>
      <c r="F26" s="9">
        <f t="shared" si="2"/>
        <v>1</v>
      </c>
      <c r="G26" s="9">
        <f t="shared" si="3"/>
        <v>1</v>
      </c>
      <c r="H26" s="9">
        <f t="shared" si="4"/>
        <v>5</v>
      </c>
      <c r="I26" s="9">
        <f t="shared" si="12"/>
        <v>3</v>
      </c>
      <c r="J26" s="9">
        <v>8</v>
      </c>
      <c r="K26" s="9">
        <f t="shared" si="13"/>
        <v>5</v>
      </c>
      <c r="L26" s="9">
        <f t="shared" si="6"/>
        <v>1</v>
      </c>
      <c r="M26" s="9">
        <f t="shared" si="7"/>
        <v>0</v>
      </c>
      <c r="N26" s="9">
        <f t="shared" si="8"/>
        <v>1</v>
      </c>
      <c r="O26" s="9">
        <f t="shared" si="9"/>
        <v>0</v>
      </c>
      <c r="P26" s="10">
        <f t="shared" si="10"/>
        <v>20</v>
      </c>
      <c r="Q26" s="10">
        <f t="shared" si="11"/>
        <v>10</v>
      </c>
    </row>
    <row r="27" spans="1:17">
      <c r="A27" s="14" t="s">
        <v>38</v>
      </c>
      <c r="B27" s="4">
        <v>108</v>
      </c>
      <c r="C27" s="4">
        <v>30</v>
      </c>
      <c r="D27" s="9">
        <f t="shared" si="0"/>
        <v>3</v>
      </c>
      <c r="E27" s="9">
        <f t="shared" si="1"/>
        <v>2</v>
      </c>
      <c r="F27" s="9">
        <f t="shared" si="2"/>
        <v>1</v>
      </c>
      <c r="G27" s="9">
        <f t="shared" si="3"/>
        <v>1</v>
      </c>
      <c r="H27" s="9">
        <f t="shared" si="4"/>
        <v>5</v>
      </c>
      <c r="I27" s="9">
        <f t="shared" si="12"/>
        <v>3</v>
      </c>
      <c r="J27" s="9">
        <v>8</v>
      </c>
      <c r="K27" s="9">
        <f t="shared" si="13"/>
        <v>5</v>
      </c>
      <c r="L27" s="9">
        <f t="shared" si="6"/>
        <v>1</v>
      </c>
      <c r="M27" s="9">
        <f t="shared" si="7"/>
        <v>0</v>
      </c>
      <c r="N27" s="9">
        <f t="shared" si="8"/>
        <v>1</v>
      </c>
      <c r="O27" s="9">
        <f t="shared" si="9"/>
        <v>0</v>
      </c>
      <c r="P27" s="10">
        <f t="shared" si="10"/>
        <v>20</v>
      </c>
      <c r="Q27" s="10">
        <f t="shared" si="11"/>
        <v>10</v>
      </c>
    </row>
    <row r="28" spans="1:17">
      <c r="A28" s="14" t="s">
        <v>39</v>
      </c>
      <c r="B28" s="4">
        <v>102</v>
      </c>
      <c r="C28" s="4">
        <v>40</v>
      </c>
      <c r="D28" s="9">
        <f t="shared" si="0"/>
        <v>4</v>
      </c>
      <c r="E28" s="9">
        <f t="shared" si="1"/>
        <v>2</v>
      </c>
      <c r="F28" s="9">
        <f t="shared" si="2"/>
        <v>2</v>
      </c>
      <c r="G28" s="9">
        <f t="shared" si="3"/>
        <v>1</v>
      </c>
      <c r="H28" s="9">
        <f t="shared" si="4"/>
        <v>7</v>
      </c>
      <c r="I28" s="9">
        <f t="shared" si="12"/>
        <v>3</v>
      </c>
      <c r="J28" s="9">
        <v>12</v>
      </c>
      <c r="K28" s="9">
        <f t="shared" si="13"/>
        <v>6</v>
      </c>
      <c r="L28" s="9">
        <f t="shared" si="6"/>
        <v>1</v>
      </c>
      <c r="M28" s="9">
        <f t="shared" si="7"/>
        <v>0</v>
      </c>
      <c r="N28" s="9">
        <f t="shared" si="8"/>
        <v>1</v>
      </c>
      <c r="O28" s="9">
        <f t="shared" si="9"/>
        <v>1</v>
      </c>
      <c r="P28" s="10">
        <f t="shared" si="10"/>
        <v>27</v>
      </c>
      <c r="Q28" s="10">
        <f t="shared" si="11"/>
        <v>13</v>
      </c>
    </row>
    <row r="29" spans="1:17" ht="27">
      <c r="A29" s="14" t="s">
        <v>40</v>
      </c>
      <c r="B29" s="4">
        <v>207</v>
      </c>
      <c r="C29" s="4">
        <v>40</v>
      </c>
      <c r="D29" s="9">
        <f t="shared" si="0"/>
        <v>4</v>
      </c>
      <c r="E29" s="9">
        <f t="shared" si="1"/>
        <v>2</v>
      </c>
      <c r="F29" s="9">
        <f t="shared" si="2"/>
        <v>2</v>
      </c>
      <c r="G29" s="9">
        <f t="shared" si="3"/>
        <v>1</v>
      </c>
      <c r="H29" s="9">
        <f t="shared" si="4"/>
        <v>7</v>
      </c>
      <c r="I29" s="9">
        <f t="shared" si="12"/>
        <v>3</v>
      </c>
      <c r="J29" s="9">
        <v>12</v>
      </c>
      <c r="K29" s="9">
        <f t="shared" si="13"/>
        <v>6</v>
      </c>
      <c r="L29" s="9">
        <f t="shared" si="6"/>
        <v>1</v>
      </c>
      <c r="M29" s="9">
        <f t="shared" si="7"/>
        <v>0</v>
      </c>
      <c r="N29" s="9">
        <f t="shared" si="8"/>
        <v>1</v>
      </c>
      <c r="O29" s="9">
        <f t="shared" si="9"/>
        <v>1</v>
      </c>
      <c r="P29" s="10">
        <f t="shared" si="10"/>
        <v>27</v>
      </c>
      <c r="Q29" s="10">
        <f t="shared" si="11"/>
        <v>13</v>
      </c>
    </row>
    <row r="30" spans="1:17">
      <c r="A30" s="14" t="s">
        <v>41</v>
      </c>
      <c r="B30" s="4" t="s">
        <v>42</v>
      </c>
      <c r="C30" s="4">
        <v>40</v>
      </c>
      <c r="D30" s="9">
        <f t="shared" si="0"/>
        <v>4</v>
      </c>
      <c r="E30" s="9">
        <f t="shared" si="1"/>
        <v>2</v>
      </c>
      <c r="F30" s="9">
        <f t="shared" si="2"/>
        <v>2</v>
      </c>
      <c r="G30" s="9">
        <f t="shared" si="3"/>
        <v>1</v>
      </c>
      <c r="H30" s="9">
        <f t="shared" si="4"/>
        <v>7</v>
      </c>
      <c r="I30" s="9">
        <f t="shared" si="12"/>
        <v>3</v>
      </c>
      <c r="J30" s="9">
        <v>12</v>
      </c>
      <c r="K30" s="9">
        <f t="shared" si="13"/>
        <v>6</v>
      </c>
      <c r="L30" s="9">
        <f t="shared" si="6"/>
        <v>1</v>
      </c>
      <c r="M30" s="9">
        <f t="shared" si="7"/>
        <v>0</v>
      </c>
      <c r="N30" s="9">
        <f t="shared" si="8"/>
        <v>1</v>
      </c>
      <c r="O30" s="9">
        <f t="shared" si="9"/>
        <v>1</v>
      </c>
      <c r="P30" s="10">
        <f t="shared" si="10"/>
        <v>27</v>
      </c>
      <c r="Q30" s="10">
        <f t="shared" si="11"/>
        <v>13</v>
      </c>
    </row>
    <row r="31" spans="1:17" ht="27">
      <c r="A31" s="14" t="s">
        <v>43</v>
      </c>
      <c r="B31" s="4">
        <v>206</v>
      </c>
      <c r="C31" s="4">
        <v>60</v>
      </c>
      <c r="D31" s="9">
        <f t="shared" si="0"/>
        <v>6</v>
      </c>
      <c r="E31" s="9">
        <f t="shared" si="1"/>
        <v>3</v>
      </c>
      <c r="F31" s="9">
        <f t="shared" si="2"/>
        <v>2</v>
      </c>
      <c r="G31" s="9">
        <f t="shared" si="3"/>
        <v>1</v>
      </c>
      <c r="H31" s="9">
        <f t="shared" si="4"/>
        <v>10</v>
      </c>
      <c r="I31" s="9">
        <f t="shared" si="12"/>
        <v>5</v>
      </c>
      <c r="J31" s="9">
        <f t="shared" si="14"/>
        <v>19</v>
      </c>
      <c r="K31" s="9">
        <f t="shared" si="13"/>
        <v>9</v>
      </c>
      <c r="L31" s="9">
        <f t="shared" si="6"/>
        <v>1</v>
      </c>
      <c r="M31" s="9">
        <f t="shared" si="7"/>
        <v>1</v>
      </c>
      <c r="N31" s="9">
        <f t="shared" si="8"/>
        <v>2</v>
      </c>
      <c r="O31" s="9">
        <f t="shared" si="9"/>
        <v>1</v>
      </c>
      <c r="P31" s="10">
        <f t="shared" si="10"/>
        <v>40</v>
      </c>
      <c r="Q31" s="10">
        <f t="shared" si="11"/>
        <v>20</v>
      </c>
    </row>
    <row r="32" spans="1:17">
      <c r="A32" s="14" t="s">
        <v>44</v>
      </c>
      <c r="B32" s="4" t="s">
        <v>45</v>
      </c>
      <c r="C32" s="4">
        <v>80</v>
      </c>
      <c r="D32" s="9">
        <f t="shared" si="0"/>
        <v>8</v>
      </c>
      <c r="E32" s="9">
        <f t="shared" si="1"/>
        <v>4</v>
      </c>
      <c r="F32" s="9">
        <f t="shared" si="2"/>
        <v>3</v>
      </c>
      <c r="G32" s="9">
        <f t="shared" si="3"/>
        <v>2</v>
      </c>
      <c r="H32" s="9">
        <f t="shared" si="4"/>
        <v>13</v>
      </c>
      <c r="I32" s="9">
        <f t="shared" si="12"/>
        <v>7</v>
      </c>
      <c r="J32" s="9">
        <v>24</v>
      </c>
      <c r="K32" s="9">
        <f t="shared" si="13"/>
        <v>13</v>
      </c>
      <c r="L32" s="9">
        <f t="shared" si="6"/>
        <v>2</v>
      </c>
      <c r="M32" s="9">
        <f t="shared" si="7"/>
        <v>1</v>
      </c>
      <c r="N32" s="9">
        <f t="shared" si="8"/>
        <v>2</v>
      </c>
      <c r="O32" s="9">
        <f t="shared" si="9"/>
        <v>1</v>
      </c>
      <c r="P32" s="10">
        <f t="shared" si="10"/>
        <v>53</v>
      </c>
      <c r="Q32" s="10">
        <v>27</v>
      </c>
    </row>
    <row r="33" spans="1:17">
      <c r="A33" s="15" t="s">
        <v>46</v>
      </c>
      <c r="B33" s="4">
        <v>202</v>
      </c>
      <c r="C33" s="4">
        <v>180</v>
      </c>
      <c r="D33" s="9">
        <f t="shared" si="0"/>
        <v>18</v>
      </c>
      <c r="E33" s="9">
        <f t="shared" si="1"/>
        <v>9</v>
      </c>
      <c r="F33" s="9">
        <f t="shared" si="2"/>
        <v>7</v>
      </c>
      <c r="G33" s="9">
        <f t="shared" si="3"/>
        <v>4</v>
      </c>
      <c r="H33" s="9">
        <f t="shared" si="4"/>
        <v>30</v>
      </c>
      <c r="I33" s="9">
        <f t="shared" si="12"/>
        <v>15</v>
      </c>
      <c r="J33" s="9">
        <f t="shared" si="14"/>
        <v>56</v>
      </c>
      <c r="K33" s="9">
        <f t="shared" si="13"/>
        <v>28</v>
      </c>
      <c r="L33" s="9">
        <f t="shared" si="6"/>
        <v>4</v>
      </c>
      <c r="M33" s="9">
        <f t="shared" si="7"/>
        <v>2</v>
      </c>
      <c r="N33" s="9">
        <f t="shared" si="8"/>
        <v>5</v>
      </c>
      <c r="O33" s="9">
        <f t="shared" si="9"/>
        <v>2</v>
      </c>
      <c r="P33" s="10">
        <f t="shared" si="10"/>
        <v>120</v>
      </c>
      <c r="Q33" s="10">
        <f t="shared" si="11"/>
        <v>60</v>
      </c>
    </row>
    <row r="34" spans="1:17">
      <c r="A34" s="16" t="s">
        <v>47</v>
      </c>
      <c r="B34" s="4">
        <v>204</v>
      </c>
      <c r="C34" s="4">
        <v>30</v>
      </c>
      <c r="D34" s="9">
        <f t="shared" si="0"/>
        <v>3</v>
      </c>
      <c r="E34" s="9">
        <f t="shared" si="1"/>
        <v>2</v>
      </c>
      <c r="F34" s="9">
        <f t="shared" si="2"/>
        <v>1</v>
      </c>
      <c r="G34" s="9">
        <f t="shared" si="3"/>
        <v>1</v>
      </c>
      <c r="H34" s="9">
        <f t="shared" si="4"/>
        <v>5</v>
      </c>
      <c r="I34" s="9">
        <f t="shared" si="12"/>
        <v>3</v>
      </c>
      <c r="J34" s="9">
        <v>8</v>
      </c>
      <c r="K34" s="9">
        <f t="shared" si="13"/>
        <v>5</v>
      </c>
      <c r="L34" s="9">
        <f t="shared" si="6"/>
        <v>1</v>
      </c>
      <c r="M34" s="9">
        <f t="shared" si="7"/>
        <v>0</v>
      </c>
      <c r="N34" s="9">
        <f t="shared" si="8"/>
        <v>1</v>
      </c>
      <c r="O34" s="9">
        <f t="shared" si="9"/>
        <v>0</v>
      </c>
      <c r="P34" s="10">
        <f t="shared" si="10"/>
        <v>20</v>
      </c>
      <c r="Q34" s="10">
        <f t="shared" si="11"/>
        <v>10</v>
      </c>
    </row>
    <row r="35" spans="1:17">
      <c r="A35" s="16" t="s">
        <v>48</v>
      </c>
      <c r="B35" s="4">
        <v>205</v>
      </c>
      <c r="C35" s="4">
        <v>30</v>
      </c>
      <c r="D35" s="9">
        <f t="shared" si="0"/>
        <v>3</v>
      </c>
      <c r="E35" s="9">
        <f t="shared" si="1"/>
        <v>2</v>
      </c>
      <c r="F35" s="9">
        <f t="shared" si="2"/>
        <v>1</v>
      </c>
      <c r="G35" s="9">
        <f t="shared" si="3"/>
        <v>1</v>
      </c>
      <c r="H35" s="9">
        <f t="shared" si="4"/>
        <v>5</v>
      </c>
      <c r="I35" s="9">
        <f t="shared" si="12"/>
        <v>3</v>
      </c>
      <c r="J35" s="9">
        <v>8</v>
      </c>
      <c r="K35" s="9">
        <f t="shared" si="13"/>
        <v>5</v>
      </c>
      <c r="L35" s="9">
        <f t="shared" si="6"/>
        <v>1</v>
      </c>
      <c r="M35" s="9">
        <f t="shared" si="7"/>
        <v>0</v>
      </c>
      <c r="N35" s="9">
        <f t="shared" si="8"/>
        <v>1</v>
      </c>
      <c r="O35" s="9">
        <f t="shared" si="9"/>
        <v>0</v>
      </c>
      <c r="P35" s="10">
        <f t="shared" si="10"/>
        <v>20</v>
      </c>
      <c r="Q35" s="10">
        <f t="shared" si="11"/>
        <v>10</v>
      </c>
    </row>
    <row r="36" spans="1:17">
      <c r="A36" s="16" t="s">
        <v>49</v>
      </c>
      <c r="B36" s="4">
        <v>317</v>
      </c>
      <c r="C36" s="4">
        <v>30</v>
      </c>
      <c r="D36" s="9">
        <f t="shared" si="0"/>
        <v>3</v>
      </c>
      <c r="E36" s="9">
        <f t="shared" si="1"/>
        <v>2</v>
      </c>
      <c r="F36" s="9">
        <f t="shared" si="2"/>
        <v>1</v>
      </c>
      <c r="G36" s="9">
        <f t="shared" si="3"/>
        <v>1</v>
      </c>
      <c r="H36" s="9">
        <f t="shared" si="4"/>
        <v>5</v>
      </c>
      <c r="I36" s="9">
        <f t="shared" si="12"/>
        <v>3</v>
      </c>
      <c r="J36" s="9">
        <v>8</v>
      </c>
      <c r="K36" s="9">
        <f t="shared" si="13"/>
        <v>5</v>
      </c>
      <c r="L36" s="9">
        <f t="shared" si="6"/>
        <v>1</v>
      </c>
      <c r="M36" s="9">
        <f t="shared" si="7"/>
        <v>0</v>
      </c>
      <c r="N36" s="9">
        <f t="shared" si="8"/>
        <v>1</v>
      </c>
      <c r="O36" s="9">
        <f t="shared" si="9"/>
        <v>0</v>
      </c>
      <c r="P36" s="10">
        <f t="shared" si="10"/>
        <v>20</v>
      </c>
      <c r="Q36" s="10">
        <f t="shared" si="11"/>
        <v>10</v>
      </c>
    </row>
    <row r="37" spans="1:17">
      <c r="A37" s="33" t="s">
        <v>60</v>
      </c>
      <c r="B37" s="4"/>
      <c r="C37" s="4">
        <f t="shared" ref="C37:Q37" si="15">SUM(C9:C36)</f>
        <v>1290</v>
      </c>
      <c r="D37" s="4">
        <v>129</v>
      </c>
      <c r="E37" s="4">
        <v>71</v>
      </c>
      <c r="F37" s="4">
        <v>49</v>
      </c>
      <c r="G37" s="4">
        <v>32</v>
      </c>
      <c r="H37" s="4">
        <v>217</v>
      </c>
      <c r="I37" s="4">
        <v>112</v>
      </c>
      <c r="J37" s="4">
        <v>382</v>
      </c>
      <c r="K37" s="4">
        <v>202</v>
      </c>
      <c r="L37" s="4">
        <v>32</v>
      </c>
      <c r="M37" s="4">
        <v>9</v>
      </c>
      <c r="N37" s="4">
        <v>39</v>
      </c>
      <c r="O37" s="4">
        <v>16</v>
      </c>
      <c r="P37" s="17">
        <f t="shared" si="15"/>
        <v>862</v>
      </c>
      <c r="Q37" s="17">
        <f t="shared" si="15"/>
        <v>428</v>
      </c>
    </row>
    <row r="38" spans="1:17">
      <c r="A38" s="16"/>
      <c r="B38" s="4"/>
      <c r="C38" s="4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/>
      <c r="Q38" s="10"/>
    </row>
    <row r="39" spans="1:17">
      <c r="A39" s="18" t="s">
        <v>50</v>
      </c>
      <c r="B39" s="9">
        <v>1602</v>
      </c>
      <c r="C39" s="9">
        <v>40</v>
      </c>
      <c r="D39" s="9">
        <f t="shared" si="0"/>
        <v>4</v>
      </c>
      <c r="E39" s="9">
        <f t="shared" si="1"/>
        <v>2</v>
      </c>
      <c r="F39" s="9">
        <f t="shared" si="2"/>
        <v>2</v>
      </c>
      <c r="G39" s="9">
        <f t="shared" si="3"/>
        <v>1</v>
      </c>
      <c r="H39" s="9">
        <f t="shared" si="4"/>
        <v>7</v>
      </c>
      <c r="I39" s="9">
        <f>ROUND(C39*25/100*1/3,0)</f>
        <v>3</v>
      </c>
      <c r="J39" s="9">
        <v>12</v>
      </c>
      <c r="K39" s="9">
        <f>ROUND(C39*47/100*1/3,0)</f>
        <v>6</v>
      </c>
      <c r="L39" s="9">
        <f t="shared" si="6"/>
        <v>1</v>
      </c>
      <c r="M39" s="9">
        <f t="shared" si="7"/>
        <v>0</v>
      </c>
      <c r="N39" s="9">
        <f t="shared" si="8"/>
        <v>1</v>
      </c>
      <c r="O39" s="9">
        <f t="shared" si="9"/>
        <v>1</v>
      </c>
      <c r="P39" s="10">
        <f t="shared" si="10"/>
        <v>27</v>
      </c>
      <c r="Q39" s="10">
        <f t="shared" si="11"/>
        <v>13</v>
      </c>
    </row>
    <row r="40" spans="1:17">
      <c r="A40" s="18" t="s">
        <v>51</v>
      </c>
      <c r="B40" s="9">
        <v>1601</v>
      </c>
      <c r="C40" s="9">
        <v>40</v>
      </c>
      <c r="D40" s="9">
        <f t="shared" si="0"/>
        <v>4</v>
      </c>
      <c r="E40" s="9">
        <f t="shared" si="1"/>
        <v>2</v>
      </c>
      <c r="F40" s="9">
        <f t="shared" si="2"/>
        <v>2</v>
      </c>
      <c r="G40" s="9">
        <f t="shared" si="3"/>
        <v>1</v>
      </c>
      <c r="H40" s="9">
        <f t="shared" si="4"/>
        <v>7</v>
      </c>
      <c r="I40" s="9">
        <f t="shared" ref="I40:I48" si="16">ROUND(C40*25/100*1/3,0)</f>
        <v>3</v>
      </c>
      <c r="J40" s="9">
        <v>12</v>
      </c>
      <c r="K40" s="9">
        <f t="shared" ref="K40:K48" si="17">ROUND(C40*47/100*1/3,0)</f>
        <v>6</v>
      </c>
      <c r="L40" s="9">
        <f t="shared" si="6"/>
        <v>1</v>
      </c>
      <c r="M40" s="9">
        <f t="shared" si="7"/>
        <v>0</v>
      </c>
      <c r="N40" s="9">
        <f t="shared" si="8"/>
        <v>1</v>
      </c>
      <c r="O40" s="9">
        <f t="shared" si="9"/>
        <v>1</v>
      </c>
      <c r="P40" s="10">
        <f t="shared" si="10"/>
        <v>27</v>
      </c>
      <c r="Q40" s="10">
        <f t="shared" si="11"/>
        <v>13</v>
      </c>
    </row>
    <row r="41" spans="1:17">
      <c r="A41" s="18" t="s">
        <v>52</v>
      </c>
      <c r="B41" s="9">
        <v>1603</v>
      </c>
      <c r="C41" s="9">
        <v>40</v>
      </c>
      <c r="D41" s="9">
        <f t="shared" si="0"/>
        <v>4</v>
      </c>
      <c r="E41" s="9">
        <f t="shared" si="1"/>
        <v>2</v>
      </c>
      <c r="F41" s="9">
        <f t="shared" si="2"/>
        <v>2</v>
      </c>
      <c r="G41" s="9">
        <f t="shared" si="3"/>
        <v>1</v>
      </c>
      <c r="H41" s="9">
        <f t="shared" si="4"/>
        <v>7</v>
      </c>
      <c r="I41" s="9">
        <f t="shared" si="16"/>
        <v>3</v>
      </c>
      <c r="J41" s="9">
        <v>12</v>
      </c>
      <c r="K41" s="9">
        <f t="shared" si="17"/>
        <v>6</v>
      </c>
      <c r="L41" s="9">
        <f t="shared" si="6"/>
        <v>1</v>
      </c>
      <c r="M41" s="9">
        <f t="shared" si="7"/>
        <v>0</v>
      </c>
      <c r="N41" s="9">
        <f t="shared" si="8"/>
        <v>1</v>
      </c>
      <c r="O41" s="9">
        <f t="shared" si="9"/>
        <v>1</v>
      </c>
      <c r="P41" s="10">
        <f t="shared" si="10"/>
        <v>27</v>
      </c>
      <c r="Q41" s="10">
        <f t="shared" si="11"/>
        <v>13</v>
      </c>
    </row>
    <row r="42" spans="1:17">
      <c r="A42" s="18" t="s">
        <v>53</v>
      </c>
      <c r="B42" s="9">
        <v>1402</v>
      </c>
      <c r="C42" s="9">
        <v>60</v>
      </c>
      <c r="D42" s="9">
        <f t="shared" si="0"/>
        <v>6</v>
      </c>
      <c r="E42" s="9">
        <f t="shared" si="1"/>
        <v>3</v>
      </c>
      <c r="F42" s="9">
        <f t="shared" si="2"/>
        <v>2</v>
      </c>
      <c r="G42" s="9">
        <f t="shared" si="3"/>
        <v>1</v>
      </c>
      <c r="H42" s="9">
        <f t="shared" si="4"/>
        <v>10</v>
      </c>
      <c r="I42" s="9">
        <f t="shared" si="16"/>
        <v>5</v>
      </c>
      <c r="J42" s="9">
        <v>19</v>
      </c>
      <c r="K42" s="9">
        <f t="shared" si="17"/>
        <v>9</v>
      </c>
      <c r="L42" s="9">
        <f t="shared" si="6"/>
        <v>1</v>
      </c>
      <c r="M42" s="9">
        <f t="shared" si="7"/>
        <v>1</v>
      </c>
      <c r="N42" s="9">
        <f t="shared" si="8"/>
        <v>2</v>
      </c>
      <c r="O42" s="9">
        <f t="shared" si="9"/>
        <v>1</v>
      </c>
      <c r="P42" s="10">
        <f t="shared" si="10"/>
        <v>40</v>
      </c>
      <c r="Q42" s="10">
        <f t="shared" si="11"/>
        <v>20</v>
      </c>
    </row>
    <row r="43" spans="1:17">
      <c r="A43" s="18" t="s">
        <v>54</v>
      </c>
      <c r="B43" s="9">
        <v>1401</v>
      </c>
      <c r="C43" s="9">
        <v>60</v>
      </c>
      <c r="D43" s="9">
        <f t="shared" si="0"/>
        <v>6</v>
      </c>
      <c r="E43" s="9">
        <f t="shared" si="1"/>
        <v>3</v>
      </c>
      <c r="F43" s="9">
        <f t="shared" si="2"/>
        <v>2</v>
      </c>
      <c r="G43" s="9">
        <f t="shared" si="3"/>
        <v>1</v>
      </c>
      <c r="H43" s="9">
        <f t="shared" si="4"/>
        <v>10</v>
      </c>
      <c r="I43" s="9">
        <f t="shared" si="16"/>
        <v>5</v>
      </c>
      <c r="J43" s="9">
        <v>19</v>
      </c>
      <c r="K43" s="9">
        <f t="shared" si="17"/>
        <v>9</v>
      </c>
      <c r="L43" s="9">
        <f t="shared" si="6"/>
        <v>1</v>
      </c>
      <c r="M43" s="9">
        <f t="shared" si="7"/>
        <v>1</v>
      </c>
      <c r="N43" s="9">
        <f t="shared" si="8"/>
        <v>2</v>
      </c>
      <c r="O43" s="9">
        <f t="shared" si="9"/>
        <v>1</v>
      </c>
      <c r="P43" s="10">
        <f t="shared" si="10"/>
        <v>40</v>
      </c>
      <c r="Q43" s="10">
        <f t="shared" si="11"/>
        <v>20</v>
      </c>
    </row>
    <row r="44" spans="1:17">
      <c r="A44" s="18" t="s">
        <v>55</v>
      </c>
      <c r="B44" s="9">
        <v>1503</v>
      </c>
      <c r="C44" s="9">
        <v>40</v>
      </c>
      <c r="D44" s="9">
        <f t="shared" si="0"/>
        <v>4</v>
      </c>
      <c r="E44" s="9">
        <f t="shared" si="1"/>
        <v>2</v>
      </c>
      <c r="F44" s="9">
        <f t="shared" si="2"/>
        <v>2</v>
      </c>
      <c r="G44" s="9">
        <f t="shared" si="3"/>
        <v>1</v>
      </c>
      <c r="H44" s="9">
        <f t="shared" si="4"/>
        <v>7</v>
      </c>
      <c r="I44" s="9">
        <f t="shared" si="16"/>
        <v>3</v>
      </c>
      <c r="J44" s="9">
        <v>12</v>
      </c>
      <c r="K44" s="9">
        <f t="shared" si="17"/>
        <v>6</v>
      </c>
      <c r="L44" s="9">
        <f t="shared" si="6"/>
        <v>1</v>
      </c>
      <c r="M44" s="9">
        <f t="shared" si="7"/>
        <v>0</v>
      </c>
      <c r="N44" s="9">
        <f t="shared" si="8"/>
        <v>1</v>
      </c>
      <c r="O44" s="9">
        <f t="shared" si="9"/>
        <v>1</v>
      </c>
      <c r="P44" s="10">
        <f t="shared" si="10"/>
        <v>27</v>
      </c>
      <c r="Q44" s="10">
        <f t="shared" si="11"/>
        <v>13</v>
      </c>
    </row>
    <row r="45" spans="1:17">
      <c r="A45" s="18" t="s">
        <v>56</v>
      </c>
      <c r="B45" s="9">
        <v>1501</v>
      </c>
      <c r="C45" s="9">
        <v>30</v>
      </c>
      <c r="D45" s="9">
        <f t="shared" si="0"/>
        <v>3</v>
      </c>
      <c r="E45" s="9">
        <f t="shared" si="1"/>
        <v>2</v>
      </c>
      <c r="F45" s="9">
        <f t="shared" si="2"/>
        <v>1</v>
      </c>
      <c r="G45" s="9">
        <f t="shared" si="3"/>
        <v>1</v>
      </c>
      <c r="H45" s="9">
        <f t="shared" si="4"/>
        <v>5</v>
      </c>
      <c r="I45" s="9">
        <f t="shared" si="16"/>
        <v>3</v>
      </c>
      <c r="J45" s="9">
        <v>8</v>
      </c>
      <c r="K45" s="9">
        <f t="shared" si="17"/>
        <v>5</v>
      </c>
      <c r="L45" s="9">
        <f t="shared" si="6"/>
        <v>1</v>
      </c>
      <c r="M45" s="9">
        <f t="shared" si="7"/>
        <v>0</v>
      </c>
      <c r="N45" s="9">
        <f t="shared" si="8"/>
        <v>1</v>
      </c>
      <c r="O45" s="9">
        <f t="shared" si="9"/>
        <v>0</v>
      </c>
      <c r="P45" s="10">
        <f t="shared" si="10"/>
        <v>20</v>
      </c>
      <c r="Q45" s="10">
        <f t="shared" si="11"/>
        <v>10</v>
      </c>
    </row>
    <row r="46" spans="1:17">
      <c r="A46" s="18" t="s">
        <v>57</v>
      </c>
      <c r="B46" s="9">
        <v>1502</v>
      </c>
      <c r="C46" s="9">
        <v>30</v>
      </c>
      <c r="D46" s="9">
        <f t="shared" si="0"/>
        <v>3</v>
      </c>
      <c r="E46" s="9">
        <f t="shared" si="1"/>
        <v>2</v>
      </c>
      <c r="F46" s="9">
        <f t="shared" si="2"/>
        <v>1</v>
      </c>
      <c r="G46" s="9">
        <f t="shared" si="3"/>
        <v>1</v>
      </c>
      <c r="H46" s="9">
        <f t="shared" si="4"/>
        <v>5</v>
      </c>
      <c r="I46" s="9">
        <f t="shared" si="16"/>
        <v>3</v>
      </c>
      <c r="J46" s="9">
        <v>8</v>
      </c>
      <c r="K46" s="9">
        <f t="shared" si="17"/>
        <v>5</v>
      </c>
      <c r="L46" s="9">
        <f t="shared" si="6"/>
        <v>1</v>
      </c>
      <c r="M46" s="9">
        <f t="shared" si="7"/>
        <v>0</v>
      </c>
      <c r="N46" s="9">
        <f t="shared" si="8"/>
        <v>1</v>
      </c>
      <c r="O46" s="9">
        <f t="shared" si="9"/>
        <v>0</v>
      </c>
      <c r="P46" s="10">
        <f t="shared" si="10"/>
        <v>20</v>
      </c>
      <c r="Q46" s="10">
        <f t="shared" si="11"/>
        <v>10</v>
      </c>
    </row>
    <row r="47" spans="1:17">
      <c r="A47" s="18" t="s">
        <v>58</v>
      </c>
      <c r="B47" s="9">
        <v>1504</v>
      </c>
      <c r="C47" s="9">
        <v>30</v>
      </c>
      <c r="D47" s="9">
        <f t="shared" si="0"/>
        <v>3</v>
      </c>
      <c r="E47" s="9">
        <f t="shared" si="1"/>
        <v>2</v>
      </c>
      <c r="F47" s="9">
        <f t="shared" si="2"/>
        <v>1</v>
      </c>
      <c r="G47" s="9">
        <f t="shared" si="3"/>
        <v>1</v>
      </c>
      <c r="H47" s="9">
        <f t="shared" si="4"/>
        <v>5</v>
      </c>
      <c r="I47" s="9">
        <f t="shared" si="16"/>
        <v>3</v>
      </c>
      <c r="J47" s="9">
        <v>8</v>
      </c>
      <c r="K47" s="9">
        <f t="shared" si="17"/>
        <v>5</v>
      </c>
      <c r="L47" s="9">
        <f t="shared" si="6"/>
        <v>1</v>
      </c>
      <c r="M47" s="9">
        <f t="shared" si="7"/>
        <v>0</v>
      </c>
      <c r="N47" s="9">
        <f t="shared" si="8"/>
        <v>1</v>
      </c>
      <c r="O47" s="9">
        <f t="shared" si="9"/>
        <v>0</v>
      </c>
      <c r="P47" s="10">
        <f t="shared" si="10"/>
        <v>20</v>
      </c>
      <c r="Q47" s="10">
        <f t="shared" si="11"/>
        <v>10</v>
      </c>
    </row>
    <row r="48" spans="1:17">
      <c r="A48" s="18" t="s">
        <v>59</v>
      </c>
      <c r="B48" s="9">
        <v>1505</v>
      </c>
      <c r="C48" s="9">
        <v>40</v>
      </c>
      <c r="D48" s="9">
        <f t="shared" si="0"/>
        <v>4</v>
      </c>
      <c r="E48" s="9">
        <f t="shared" si="1"/>
        <v>2</v>
      </c>
      <c r="F48" s="9">
        <f t="shared" si="2"/>
        <v>2</v>
      </c>
      <c r="G48" s="9">
        <f t="shared" si="3"/>
        <v>1</v>
      </c>
      <c r="H48" s="9">
        <f t="shared" si="4"/>
        <v>7</v>
      </c>
      <c r="I48" s="9">
        <f t="shared" si="16"/>
        <v>3</v>
      </c>
      <c r="J48" s="9">
        <v>12</v>
      </c>
      <c r="K48" s="9">
        <f t="shared" si="17"/>
        <v>6</v>
      </c>
      <c r="L48" s="9">
        <f t="shared" si="6"/>
        <v>1</v>
      </c>
      <c r="M48" s="9">
        <f t="shared" si="7"/>
        <v>0</v>
      </c>
      <c r="N48" s="9">
        <f t="shared" si="8"/>
        <v>1</v>
      </c>
      <c r="O48" s="9">
        <f t="shared" si="9"/>
        <v>1</v>
      </c>
      <c r="P48" s="10">
        <f t="shared" si="10"/>
        <v>27</v>
      </c>
      <c r="Q48" s="10">
        <f t="shared" si="11"/>
        <v>13</v>
      </c>
    </row>
    <row r="49" spans="1:17">
      <c r="A49" s="34" t="s">
        <v>61</v>
      </c>
      <c r="B49" s="9"/>
      <c r="C49" s="9">
        <f t="shared" ref="C49:Q49" si="18">SUM(C39:C48)</f>
        <v>410</v>
      </c>
      <c r="D49" s="9">
        <f t="shared" si="18"/>
        <v>41</v>
      </c>
      <c r="E49" s="9">
        <f t="shared" si="18"/>
        <v>22</v>
      </c>
      <c r="F49" s="9">
        <f t="shared" si="18"/>
        <v>17</v>
      </c>
      <c r="G49" s="9">
        <f t="shared" si="18"/>
        <v>10</v>
      </c>
      <c r="H49" s="9">
        <f t="shared" si="18"/>
        <v>70</v>
      </c>
      <c r="I49" s="9">
        <f t="shared" si="18"/>
        <v>34</v>
      </c>
      <c r="J49" s="9">
        <f t="shared" si="18"/>
        <v>122</v>
      </c>
      <c r="K49" s="9">
        <f t="shared" si="18"/>
        <v>63</v>
      </c>
      <c r="L49" s="9">
        <f t="shared" si="18"/>
        <v>10</v>
      </c>
      <c r="M49" s="9">
        <f t="shared" si="18"/>
        <v>2</v>
      </c>
      <c r="N49" s="9">
        <f t="shared" si="18"/>
        <v>12</v>
      </c>
      <c r="O49" s="9">
        <f t="shared" si="18"/>
        <v>7</v>
      </c>
      <c r="P49" s="10">
        <f t="shared" si="18"/>
        <v>275</v>
      </c>
      <c r="Q49" s="10">
        <f t="shared" si="18"/>
        <v>135</v>
      </c>
    </row>
    <row r="50" spans="1:17">
      <c r="A50" s="6"/>
      <c r="B50" s="19"/>
      <c r="C50" s="20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>
      <c r="A51" s="32" t="s">
        <v>62</v>
      </c>
      <c r="B51" s="19"/>
      <c r="C51" s="20">
        <f t="shared" ref="C51:Q51" si="19">C37+C49</f>
        <v>1700</v>
      </c>
      <c r="D51" s="6">
        <f t="shared" si="19"/>
        <v>170</v>
      </c>
      <c r="E51" s="6">
        <f t="shared" si="19"/>
        <v>93</v>
      </c>
      <c r="F51" s="6">
        <f t="shared" si="19"/>
        <v>66</v>
      </c>
      <c r="G51" s="6">
        <f t="shared" si="19"/>
        <v>42</v>
      </c>
      <c r="H51" s="6">
        <f t="shared" si="19"/>
        <v>287</v>
      </c>
      <c r="I51" s="6">
        <f t="shared" si="19"/>
        <v>146</v>
      </c>
      <c r="J51" s="6">
        <f t="shared" si="19"/>
        <v>504</v>
      </c>
      <c r="K51" s="6">
        <f t="shared" si="19"/>
        <v>265</v>
      </c>
      <c r="L51" s="6">
        <f t="shared" si="19"/>
        <v>42</v>
      </c>
      <c r="M51" s="6">
        <f t="shared" si="19"/>
        <v>11</v>
      </c>
      <c r="N51" s="6">
        <f t="shared" si="19"/>
        <v>51</v>
      </c>
      <c r="O51" s="6">
        <f t="shared" si="19"/>
        <v>23</v>
      </c>
      <c r="P51" s="11">
        <f>P37+P49</f>
        <v>1137</v>
      </c>
      <c r="Q51" s="6">
        <f t="shared" si="19"/>
        <v>563</v>
      </c>
    </row>
    <row r="53" spans="1:17">
      <c r="M53" s="1">
        <f>1700-769</f>
        <v>931</v>
      </c>
    </row>
  </sheetData>
  <mergeCells count="12">
    <mergeCell ref="N7:O7"/>
    <mergeCell ref="P7:Q7"/>
    <mergeCell ref="A1:Q1"/>
    <mergeCell ref="A2:Q2"/>
    <mergeCell ref="A6:A7"/>
    <mergeCell ref="D6:N6"/>
    <mergeCell ref="D7:E7"/>
    <mergeCell ref="F7:G7"/>
    <mergeCell ref="H7:I7"/>
    <mergeCell ref="J7:K7"/>
    <mergeCell ref="L7:M7"/>
    <mergeCell ref="A4:Q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2023-02-28T11:15:41Z</dcterms:created>
  <dcterms:modified xsi:type="dcterms:W3CDTF">2023-02-28T11:25:45Z</dcterms:modified>
</cp:coreProperties>
</file>